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政府性基金预算收入安排情况表" sheetId="6" r:id="rId1"/>
    <sheet name="政府性基金预算支出安排情况表" sheetId="7" r:id="rId2"/>
    <sheet name="Sheet3" sheetId="3" r:id="rId3"/>
  </sheets>
  <externalReferences>
    <externalReference r:id="rId4"/>
  </externalReferences>
  <definedNames>
    <definedName name="_xlnm.Print_Area" localSheetId="0">政府性基金预算收入安排情况表!$A$1:$E$35</definedName>
    <definedName name="_xlnm.Print_Titles" localSheetId="0">政府性基金预算收入安排情况表!$4:$4</definedName>
    <definedName name="_xlnm.Print_Area" localSheetId="1">政府性基金预算支出安排情况表!$A$1:$E$54</definedName>
    <definedName name="_xlnm.Print_Titles" localSheetId="1">政府性基金预算支出安排情况表!$4:$4</definedName>
  </definedNames>
  <calcPr calcId="144525"/>
</workbook>
</file>

<file path=xl/sharedStrings.xml><?xml version="1.0" encoding="utf-8"?>
<sst xmlns="http://schemas.openxmlformats.org/spreadsheetml/2006/main" count="92" uniqueCount="84">
  <si>
    <t>2022年政府性基金预算收入安排情况表</t>
  </si>
  <si>
    <t>单位：万元</t>
  </si>
  <si>
    <t>类款项</t>
  </si>
  <si>
    <t>项目</t>
  </si>
  <si>
    <t>2021年执行数</t>
  </si>
  <si>
    <t>2022年预算数</t>
  </si>
  <si>
    <t>预算数比执行数增减%</t>
  </si>
  <si>
    <t>农网还贷资金收入</t>
  </si>
  <si>
    <t>铁路建设基金收入</t>
  </si>
  <si>
    <t>民航发展基金收入</t>
  </si>
  <si>
    <t>海南省高等级公路车辆通行附加费收入</t>
  </si>
  <si>
    <t>港口建设费收入</t>
  </si>
  <si>
    <t>旅游发展基金收入</t>
  </si>
  <si>
    <t>国家电影事业发展专项资金收入</t>
  </si>
  <si>
    <t>国有土地收益基金收入</t>
  </si>
  <si>
    <t>农业土地开发资金收入</t>
  </si>
  <si>
    <t>国有土地使用权出让收入</t>
  </si>
  <si>
    <t>大中型水库移民后期扶持基金收入</t>
  </si>
  <si>
    <t>大中型水库库区基金收入</t>
  </si>
  <si>
    <t>三峡水库库区基金收入</t>
  </si>
  <si>
    <t>中央特别国债经济基金收入</t>
  </si>
  <si>
    <t>中央特别国债经济基金财务收入</t>
  </si>
  <si>
    <t>彩票公益金收入</t>
  </si>
  <si>
    <t>城市基础设施配套费收入</t>
  </si>
  <si>
    <t>小型水库移民扶助基金收入</t>
  </si>
  <si>
    <t>国有重大水利工程建设基金收入</t>
  </si>
  <si>
    <t>车辆通行费</t>
  </si>
  <si>
    <t>可再生能源电价附加收入</t>
  </si>
  <si>
    <t>污水处理费收入</t>
  </si>
  <si>
    <t>其他政府性基金收入</t>
  </si>
  <si>
    <t>收  入  合  计</t>
  </si>
  <si>
    <t xml:space="preserve">  政府性基金预算上级补助收入</t>
  </si>
  <si>
    <t xml:space="preserve">  政府性基金预算上年结余</t>
  </si>
  <si>
    <t xml:space="preserve">  政府性基金预算调入资金</t>
  </si>
  <si>
    <t xml:space="preserve">  地方政府专项债务转贷收入</t>
  </si>
  <si>
    <t>收   入   总   计</t>
  </si>
  <si>
    <t>注：国有土地使用权出让收入中不含从土地出让收益计提的农田水利建设资金和教育资金。</t>
  </si>
  <si>
    <t>文化旅游体育与传媒支出</t>
  </si>
  <si>
    <t xml:space="preserve">  国家电影事业发展专项资金安排的支出</t>
  </si>
  <si>
    <t>社会保障和就业支出</t>
  </si>
  <si>
    <t xml:space="preserve">  大中型水库移民后期扶持基金支出</t>
  </si>
  <si>
    <t xml:space="preserve">    移民补助</t>
  </si>
  <si>
    <t xml:space="preserve">    基础设施建设和经济发展</t>
  </si>
  <si>
    <t xml:space="preserve">  小型水库移民扶助基金安排的支出</t>
  </si>
  <si>
    <t>节能环保支出</t>
  </si>
  <si>
    <t>城乡社区支出</t>
  </si>
  <si>
    <t xml:space="preserve">  国有土地使用权出让收入安排的支出</t>
  </si>
  <si>
    <t xml:space="preserve">    征地和拆迁补偿支出</t>
  </si>
  <si>
    <t xml:space="preserve">    土地开发支出</t>
  </si>
  <si>
    <t xml:space="preserve">    农村基础设施建设支出</t>
  </si>
  <si>
    <t xml:space="preserve">    补助被征地农民支出</t>
  </si>
  <si>
    <t xml:space="preserve">    土地出让业务支出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</si>
  <si>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</si>
  <si>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</si>
  <si>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</si>
  <si>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</si>
  <si>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</si>
  <si>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农业土地开发资金安排的支出</t>
  </si>
  <si>
    <t xml:space="preserve">  城市基础设施配套费安排的支出</t>
  </si>
  <si>
    <t xml:space="preserve">    其他城市基础设施配套费安排的支出</t>
  </si>
  <si>
    <t xml:space="preserve">  国有土地使用权出让收入对应专项债务收入安排的支出</t>
  </si>
  <si>
    <t xml:space="preserve">    其他国有土地使用权出让收入对应专项债务收入安排的支出</t>
  </si>
  <si>
    <t>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</si>
  <si>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</si>
  <si>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</si>
  <si>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</si>
  <si>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</si>
  <si>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</si>
  <si>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</si>
  <si>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</si>
  <si>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</si>
  <si>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</si>
  <si>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债务付息支出</t>
  </si>
  <si>
    <t xml:space="preserve">  地方政府专项债务付息支出</t>
  </si>
  <si>
    <t xml:space="preserve">   其他地方自行试点项目收益专项债券付息支出</t>
  </si>
  <si>
    <t>债务发行费用支出</t>
  </si>
  <si>
    <t xml:space="preserve">  地方政府专项债务发行费用支出</t>
  </si>
  <si>
    <t xml:space="preserve">   国有土地使用权出让金债务发行费用支出</t>
  </si>
  <si>
    <t>支  出  合  计</t>
  </si>
  <si>
    <t xml:space="preserve">  政府性基金上解支出</t>
  </si>
  <si>
    <t xml:space="preserve">  地方政府专项债务还本支出</t>
  </si>
  <si>
    <t xml:space="preserve">  政府性基金预算调出资金</t>
  </si>
  <si>
    <t xml:space="preserve">  政府性基金预算年终结余</t>
  </si>
  <si>
    <t>支   出   总   计</t>
  </si>
</sst>
</file>

<file path=xl/styles.xml><?xml version="1.0" encoding="utf-8"?>
<styleSheet xmlns="http://schemas.openxmlformats.org/spreadsheetml/2006/main">
  <numFmts count="6">
    <numFmt numFmtId="176" formatCode="0_ "/>
    <numFmt numFmtId="42" formatCode="_ &quot;￥&quot;* #,##0_ ;_ &quot;￥&quot;* \-#,##0_ ;_ &quot;￥&quot;* &quot;-&quot;_ ;_ @_ "/>
    <numFmt numFmtId="41" formatCode="_ * #,##0_ ;_ * \-#,##0_ ;_ * &quot;-&quot;_ ;_ @_ "/>
    <numFmt numFmtId="44" formatCode="_ &quot;￥&quot;* #,##0.00_ ;_ &quot;￥&quot;* \-#,##0.00_ ;_ &quot;￥&quot;* &quot;-&quot;??_ ;_ @_ "/>
    <numFmt numFmtId="177" formatCode="0.0_ "/>
    <numFmt numFmtId="43" formatCode="_ * #,##0.00_ ;_ * \-#,##0.00_ ;_ * &quot;-&quot;??_ ;_ @_ "/>
  </numFmts>
  <fonts count="28">
    <font>
      <sz val="11"/>
      <color theme="1"/>
      <name val="宋体"/>
      <charset val="134"/>
      <scheme val="minor"/>
    </font>
    <font>
      <sz val="11"/>
      <color theme="1"/>
      <name val="宋体"/>
      <charset val="134"/>
      <scheme val="minor"/>
    </font>
    <font>
      <b/>
      <sz val="16"/>
      <name val="宋体"/>
      <charset val="134"/>
    </font>
    <font>
      <sz val="12"/>
      <name val="宋体"/>
      <charset val="134"/>
    </font>
    <font>
      <b/>
      <sz val="11"/>
      <name val="宋体"/>
      <charset val="134"/>
    </font>
    <font>
      <sz val="10"/>
      <name val="宋体"/>
      <charset val="134"/>
    </font>
    <font>
      <b/>
      <sz val="10"/>
      <name val="宋体"/>
      <charset val="134"/>
    </font>
    <font>
      <sz val="11"/>
      <color theme="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0"/>
      <name val="Helv"/>
      <charset val="134"/>
    </font>
    <font>
      <b/>
      <sz val="13"/>
      <color theme="3"/>
      <name val="宋体"/>
      <charset val="134"/>
      <scheme val="minor"/>
    </font>
    <font>
      <i/>
      <sz val="11"/>
      <color rgb="FF7F7F7F"/>
      <name val="宋体"/>
      <charset val="0"/>
      <scheme val="minor"/>
    </font>
    <font>
      <b/>
      <sz val="18"/>
      <color theme="3"/>
      <name val="宋体"/>
      <charset val="134"/>
      <scheme val="minor"/>
    </font>
    <font>
      <sz val="11"/>
      <color rgb="FF0061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rgb="FFFFC7CE"/>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6"/>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1" fillId="0" borderId="0" applyFont="0" applyFill="0" applyBorder="0" applyAlignment="0" applyProtection="0">
      <alignment vertical="center"/>
    </xf>
    <xf numFmtId="0" fontId="12" fillId="6" borderId="0" applyNumberFormat="0" applyBorder="0" applyAlignment="0" applyProtection="0">
      <alignment vertical="center"/>
    </xf>
    <xf numFmtId="0" fontId="11" fillId="5" borderId="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2" fillId="9" borderId="0" applyNumberFormat="0" applyBorder="0" applyAlignment="0" applyProtection="0">
      <alignment vertical="center"/>
    </xf>
    <xf numFmtId="0" fontId="9" fillId="4" borderId="0" applyNumberFormat="0" applyBorder="0" applyAlignment="0" applyProtection="0">
      <alignment vertical="center"/>
    </xf>
    <xf numFmtId="43" fontId="1" fillId="0" borderId="0" applyFont="0" applyFill="0" applyBorder="0" applyAlignment="0" applyProtection="0">
      <alignment vertical="center"/>
    </xf>
    <xf numFmtId="0" fontId="7" fillId="11" borderId="0" applyNumberFormat="0" applyBorder="0" applyAlignment="0" applyProtection="0">
      <alignment vertical="center"/>
    </xf>
    <xf numFmtId="0" fontId="14" fillId="0" borderId="0" applyNumberFormat="0" applyFill="0" applyBorder="0" applyAlignment="0" applyProtection="0">
      <alignment vertical="center"/>
    </xf>
    <xf numFmtId="9" fontId="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 fillId="13" borderId="6" applyNumberFormat="0" applyFont="0" applyAlignment="0" applyProtection="0">
      <alignment vertical="center"/>
    </xf>
    <xf numFmtId="0" fontId="7" fillId="17" borderId="0" applyNumberFormat="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8" applyNumberFormat="0" applyFill="0" applyAlignment="0" applyProtection="0">
      <alignment vertical="center"/>
    </xf>
    <xf numFmtId="0" fontId="18" fillId="0" borderId="8" applyNumberFormat="0" applyFill="0" applyAlignment="0" applyProtection="0">
      <alignment vertical="center"/>
    </xf>
    <xf numFmtId="0" fontId="7" fillId="20" borderId="0" applyNumberFormat="0" applyBorder="0" applyAlignment="0" applyProtection="0">
      <alignment vertical="center"/>
    </xf>
    <xf numFmtId="0" fontId="16" fillId="0" borderId="7" applyNumberFormat="0" applyFill="0" applyAlignment="0" applyProtection="0">
      <alignment vertical="center"/>
    </xf>
    <xf numFmtId="0" fontId="7" fillId="22" borderId="0" applyNumberFormat="0" applyBorder="0" applyAlignment="0" applyProtection="0">
      <alignment vertical="center"/>
    </xf>
    <xf numFmtId="0" fontId="13" fillId="8" borderId="5" applyNumberFormat="0" applyAlignment="0" applyProtection="0">
      <alignment vertical="center"/>
    </xf>
    <xf numFmtId="0" fontId="24" fillId="8" borderId="4" applyNumberFormat="0" applyAlignment="0" applyProtection="0">
      <alignment vertical="center"/>
    </xf>
    <xf numFmtId="0" fontId="26" fillId="25" borderId="10" applyNumberFormat="0" applyAlignment="0" applyProtection="0">
      <alignment vertical="center"/>
    </xf>
    <xf numFmtId="0" fontId="12" fillId="7" borderId="0" applyNumberFormat="0" applyBorder="0" applyAlignment="0" applyProtection="0">
      <alignment vertical="center"/>
    </xf>
    <xf numFmtId="0" fontId="7" fillId="28" borderId="0" applyNumberFormat="0" applyBorder="0" applyAlignment="0" applyProtection="0">
      <alignment vertical="center"/>
    </xf>
    <xf numFmtId="0" fontId="22" fillId="0" borderId="9" applyNumberFormat="0" applyFill="0" applyAlignment="0" applyProtection="0">
      <alignment vertical="center"/>
    </xf>
    <xf numFmtId="0" fontId="10" fillId="0" borderId="3" applyNumberFormat="0" applyFill="0" applyAlignment="0" applyProtection="0">
      <alignment vertical="center"/>
    </xf>
    <xf numFmtId="0" fontId="21" fillId="19" borderId="0" applyNumberFormat="0" applyBorder="0" applyAlignment="0" applyProtection="0">
      <alignment vertical="center"/>
    </xf>
    <xf numFmtId="0" fontId="25" fillId="24" borderId="0" applyNumberFormat="0" applyBorder="0" applyAlignment="0" applyProtection="0">
      <alignment vertical="center"/>
    </xf>
    <xf numFmtId="0" fontId="12" fillId="30" borderId="0" applyNumberFormat="0" applyBorder="0" applyAlignment="0" applyProtection="0">
      <alignment vertical="center"/>
    </xf>
    <xf numFmtId="0" fontId="7" fillId="16" borderId="0" applyNumberFormat="0" applyBorder="0" applyAlignment="0" applyProtection="0">
      <alignment vertical="center"/>
    </xf>
    <xf numFmtId="0" fontId="12" fillId="18" borderId="0" applyNumberFormat="0" applyBorder="0" applyAlignment="0" applyProtection="0">
      <alignment vertical="center"/>
    </xf>
    <xf numFmtId="0" fontId="12" fillId="15" borderId="0" applyNumberFormat="0" applyBorder="0" applyAlignment="0" applyProtection="0">
      <alignment vertical="center"/>
    </xf>
    <xf numFmtId="0" fontId="12" fillId="23" borderId="0" applyNumberFormat="0" applyBorder="0" applyAlignment="0" applyProtection="0">
      <alignment vertical="center"/>
    </xf>
    <xf numFmtId="0" fontId="12" fillId="14" borderId="0" applyNumberFormat="0" applyBorder="0" applyAlignment="0" applyProtection="0">
      <alignment vertical="center"/>
    </xf>
    <xf numFmtId="0" fontId="7" fillId="29" borderId="0" applyNumberFormat="0" applyBorder="0" applyAlignment="0" applyProtection="0">
      <alignment vertical="center"/>
    </xf>
    <xf numFmtId="0" fontId="7"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7" fillId="3" borderId="0" applyNumberFormat="0" applyBorder="0" applyAlignment="0" applyProtection="0">
      <alignment vertical="center"/>
    </xf>
    <xf numFmtId="0" fontId="12" fillId="27" borderId="0" applyNumberFormat="0" applyBorder="0" applyAlignment="0" applyProtection="0">
      <alignment vertical="center"/>
    </xf>
    <xf numFmtId="0" fontId="7" fillId="10" borderId="0" applyNumberFormat="0" applyBorder="0" applyAlignment="0" applyProtection="0">
      <alignment vertical="center"/>
    </xf>
    <xf numFmtId="0" fontId="7" fillId="12" borderId="0" applyNumberFormat="0" applyBorder="0" applyAlignment="0" applyProtection="0">
      <alignment vertical="center"/>
    </xf>
    <xf numFmtId="0" fontId="12" fillId="26" borderId="0" applyNumberFormat="0" applyBorder="0" applyAlignment="0" applyProtection="0">
      <alignment vertical="center"/>
    </xf>
    <xf numFmtId="0" fontId="3" fillId="0" borderId="0"/>
    <xf numFmtId="0" fontId="7" fillId="21" borderId="0" applyNumberFormat="0" applyBorder="0" applyAlignment="0" applyProtection="0">
      <alignment vertical="center"/>
    </xf>
    <xf numFmtId="0" fontId="27" fillId="0" borderId="0"/>
    <xf numFmtId="0" fontId="27" fillId="0" borderId="0"/>
    <xf numFmtId="0" fontId="3" fillId="0" borderId="0"/>
  </cellStyleXfs>
  <cellXfs count="31">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5" fillId="2" borderId="1" xfId="53" applyNumberFormat="1" applyFont="1" applyFill="1" applyBorder="1" applyAlignment="1" applyProtection="1">
      <alignment horizontal="left" vertical="center"/>
    </xf>
    <xf numFmtId="176" fontId="6" fillId="2" borderId="1" xfId="53" applyNumberFormat="1" applyFont="1" applyFill="1" applyBorder="1" applyAlignment="1" applyProtection="1">
      <alignment vertical="center" wrapText="1"/>
    </xf>
    <xf numFmtId="176" fontId="5" fillId="2" borderId="1" xfId="53"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xf>
    <xf numFmtId="176" fontId="5" fillId="2" borderId="1" xfId="53" applyNumberFormat="1" applyFont="1" applyFill="1" applyBorder="1" applyAlignment="1" applyProtection="1">
      <alignment vertical="center" wrapText="1"/>
    </xf>
    <xf numFmtId="177" fontId="5" fillId="0" borderId="1" xfId="0" applyNumberFormat="1" applyFont="1" applyFill="1" applyBorder="1" applyAlignment="1">
      <alignment horizontal="center" vertical="center"/>
    </xf>
    <xf numFmtId="0" fontId="5" fillId="0" borderId="1" xfId="49" applyNumberFormat="1" applyFont="1" applyFill="1" applyBorder="1" applyAlignment="1" applyProtection="1">
      <alignment horizontal="left" vertical="center"/>
    </xf>
    <xf numFmtId="0" fontId="6" fillId="0" borderId="2" xfId="49" applyNumberFormat="1" applyFont="1" applyFill="1" applyBorder="1" applyAlignment="1" applyProtection="1">
      <alignment horizontal="left" vertical="center" wrapText="1"/>
    </xf>
    <xf numFmtId="176" fontId="5" fillId="2" borderId="2" xfId="53" applyNumberFormat="1" applyFont="1" applyFill="1" applyBorder="1" applyAlignment="1" applyProtection="1">
      <alignment horizontal="center" vertical="center" wrapText="1"/>
    </xf>
    <xf numFmtId="0" fontId="5" fillId="0" borderId="2" xfId="49" applyNumberFormat="1" applyFont="1" applyFill="1" applyBorder="1" applyAlignment="1" applyProtection="1">
      <alignment horizontal="left" vertical="center" wrapText="1"/>
    </xf>
    <xf numFmtId="176" fontId="6" fillId="2" borderId="2" xfId="53" applyNumberFormat="1" applyFont="1" applyFill="1" applyBorder="1" applyAlignment="1" applyProtection="1">
      <alignment horizontal="left" vertical="center" wrapText="1"/>
    </xf>
    <xf numFmtId="176" fontId="5" fillId="2" borderId="2" xfId="53" applyNumberFormat="1" applyFont="1" applyFill="1" applyBorder="1" applyAlignment="1" applyProtection="1">
      <alignment horizontal="left" vertical="center" wrapText="1"/>
    </xf>
    <xf numFmtId="176" fontId="5" fillId="2" borderId="1" xfId="53" applyNumberFormat="1" applyFont="1" applyFill="1" applyBorder="1" applyAlignment="1" applyProtection="1">
      <alignment horizontal="center" vertical="center"/>
    </xf>
    <xf numFmtId="176" fontId="5" fillId="0" borderId="1" xfId="53" applyNumberFormat="1" applyFont="1" applyFill="1" applyBorder="1" applyAlignment="1" applyProtection="1">
      <alignment horizontal="left" vertical="center"/>
    </xf>
    <xf numFmtId="176" fontId="6" fillId="0" borderId="1" xfId="53" applyNumberFormat="1" applyFont="1" applyFill="1" applyBorder="1" applyAlignment="1" applyProtection="1">
      <alignment vertical="center" wrapText="1"/>
    </xf>
    <xf numFmtId="0" fontId="6" fillId="0" borderId="2" xfId="49" applyNumberFormat="1" applyFont="1" applyFill="1" applyBorder="1" applyAlignment="1" applyProtection="1">
      <alignment horizontal="left" vertical="center"/>
    </xf>
    <xf numFmtId="0" fontId="5" fillId="0" borderId="2" xfId="49" applyNumberFormat="1" applyFont="1" applyFill="1" applyBorder="1" applyAlignment="1" applyProtection="1">
      <alignment horizontal="left" vertical="center"/>
    </xf>
    <xf numFmtId="176" fontId="5" fillId="0" borderId="1" xfId="0" applyNumberFormat="1" applyFont="1" applyFill="1" applyBorder="1" applyAlignment="1">
      <alignment horizontal="center" vertical="center"/>
    </xf>
    <xf numFmtId="176" fontId="5" fillId="0" borderId="1" xfId="0" applyNumberFormat="1" applyFont="1" applyFill="1" applyBorder="1" applyAlignment="1">
      <alignment vertical="center"/>
    </xf>
    <xf numFmtId="176" fontId="5" fillId="0" borderId="1" xfId="0" applyNumberFormat="1" applyFont="1" applyFill="1" applyBorder="1" applyAlignment="1">
      <alignment vertical="center" wrapText="1"/>
    </xf>
    <xf numFmtId="176"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5" fillId="0" borderId="1" xfId="0" applyFont="1" applyFill="1" applyBorder="1" applyAlignment="1">
      <alignment horizontal="left" vertical="center"/>
    </xf>
    <xf numFmtId="176" fontId="5" fillId="0" borderId="1" xfId="0" applyNumberFormat="1" applyFont="1" applyFill="1" applyBorder="1" applyAlignment="1">
      <alignment horizontal="lef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 2" xfId="51"/>
    <cellStyle name="样式 1" xfId="52"/>
    <cellStyle name="常规 11 8"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464;&#24535;&#20255;\2022&#24180;\2022&#25919;&#24220;&#39044;&#31639;\&#22235;&#22871;&#29677;&#23376;&#19978;&#20250;\&#19978;&#20250;&#39044;&#31639;&#34920;\2022&#39044;&#31639;2-17&#19987;&#39033;&#30740;&#3135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目录"/>
      <sheetName val="2021年一般公共预算收入执行情况表"/>
      <sheetName val="2021年一般公共预算收入执行情况说明"/>
      <sheetName val="2021年一般公共预算支出执行情况表"/>
      <sheetName val="2021年一般公共预算支出执行情况表说明"/>
      <sheetName val="2022年财政收入安排表"/>
      <sheetName val="2022年一般公共预算收入安排情况表说明"/>
      <sheetName val="2022年一般公共预算支出安排表"/>
      <sheetName val="2022年一般公共预算支出安排情况表说明"/>
      <sheetName val="全县汇总"/>
      <sheetName val="县总"/>
      <sheetName val="县明"/>
      <sheetName val="2022年一般公共预算收支平衡表"/>
      <sheetName val="全汇"/>
      <sheetName val="县人数"/>
      <sheetName val="县直专项"/>
      <sheetName val="源数据"/>
      <sheetName val="县直专项 (领导汇报)"/>
      <sheetName val="公用经费"/>
      <sheetName val="乡汇总"/>
      <sheetName val="土地出让收入"/>
      <sheetName val="乡明细"/>
      <sheetName val="政府基金"/>
      <sheetName val="2022年基金收支安排说明"/>
      <sheetName val="社保基金"/>
      <sheetName val="2022年社保基金收支安排说明"/>
      <sheetName val="国有资本预算"/>
      <sheetName val="2022年国有资本经营预算安排说明"/>
      <sheetName val="单位名称"/>
      <sheetName val="自收自支人数"/>
      <sheetName val="501"/>
      <sheetName val="502"/>
      <sheetName val="503"/>
      <sheetName val="505"/>
      <sheetName val="509"/>
      <sheetName val="全县转业士官"/>
      <sheetName val="住房公积金（12%）"/>
      <sheetName val="上年结余"/>
      <sheetName val="2021年12月月报数"/>
      <sheetName val="2022年抚恤事业费及农村救济等切块预算表"/>
      <sheetName val="2022年卫生切块预算"/>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1">
          <cell r="C81">
            <v>149999.61172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E35"/>
  <sheetViews>
    <sheetView tabSelected="1" zoomScale="110" zoomScaleNormal="110" workbookViewId="0">
      <selection activeCell="D7" sqref="D7"/>
    </sheetView>
  </sheetViews>
  <sheetFormatPr defaultColWidth="9" defaultRowHeight="13.5" outlineLevelCol="4"/>
  <cols>
    <col min="1" max="1" width="10.3416666666667" style="1" customWidth="1"/>
    <col min="2" max="2" width="31.125" style="1" customWidth="1"/>
    <col min="3" max="3" width="14.6916666666667" style="1" customWidth="1"/>
    <col min="4" max="4" width="14.6833333333333" style="1" customWidth="1"/>
    <col min="5" max="5" width="12.3833333333333" style="1" customWidth="1"/>
    <col min="6" max="16374" width="9" style="1"/>
  </cols>
  <sheetData>
    <row r="2" ht="20.25" spans="1:5">
      <c r="A2" s="2" t="s">
        <v>0</v>
      </c>
      <c r="B2" s="2"/>
      <c r="C2" s="2"/>
      <c r="D2" s="2"/>
      <c r="E2" s="2"/>
    </row>
    <row r="3" ht="14.25" spans="1:5">
      <c r="A3" s="3"/>
      <c r="B3" s="3"/>
      <c r="C3" s="3"/>
      <c r="D3" s="3"/>
      <c r="E3" s="3" t="s">
        <v>1</v>
      </c>
    </row>
    <row r="4" ht="42" customHeight="1" spans="1:5">
      <c r="A4" s="5" t="s">
        <v>2</v>
      </c>
      <c r="B4" s="5" t="s">
        <v>3</v>
      </c>
      <c r="C4" s="5" t="s">
        <v>4</v>
      </c>
      <c r="D4" s="5" t="s">
        <v>5</v>
      </c>
      <c r="E4" s="6" t="s">
        <v>6</v>
      </c>
    </row>
    <row r="5" ht="30" customHeight="1" spans="1:5">
      <c r="A5" s="30">
        <v>1030102</v>
      </c>
      <c r="B5" s="25" t="s">
        <v>7</v>
      </c>
      <c r="C5" s="25"/>
      <c r="D5" s="24"/>
      <c r="E5" s="24"/>
    </row>
    <row r="6" ht="30" customHeight="1" spans="1:5">
      <c r="A6" s="30">
        <v>1030106</v>
      </c>
      <c r="B6" s="25" t="s">
        <v>8</v>
      </c>
      <c r="C6" s="25"/>
      <c r="D6" s="24"/>
      <c r="E6" s="24"/>
    </row>
    <row r="7" ht="30" customHeight="1" spans="1:5">
      <c r="A7" s="30">
        <v>1030110</v>
      </c>
      <c r="B7" s="25" t="s">
        <v>9</v>
      </c>
      <c r="C7" s="25"/>
      <c r="D7" s="24"/>
      <c r="E7" s="24"/>
    </row>
    <row r="8" ht="30" customHeight="1" spans="1:5">
      <c r="A8" s="30">
        <v>1030112</v>
      </c>
      <c r="B8" s="25" t="s">
        <v>10</v>
      </c>
      <c r="C8" s="25"/>
      <c r="D8" s="24"/>
      <c r="E8" s="24"/>
    </row>
    <row r="9" ht="30" customHeight="1" spans="1:5">
      <c r="A9" s="30">
        <v>1030115</v>
      </c>
      <c r="B9" s="25" t="s">
        <v>11</v>
      </c>
      <c r="C9" s="25"/>
      <c r="D9" s="24"/>
      <c r="E9" s="24"/>
    </row>
    <row r="10" ht="30" customHeight="1" spans="1:5">
      <c r="A10" s="30">
        <v>1030121</v>
      </c>
      <c r="B10" s="25" t="s">
        <v>12</v>
      </c>
      <c r="C10" s="25"/>
      <c r="D10" s="24"/>
      <c r="E10" s="24"/>
    </row>
    <row r="11" ht="30" customHeight="1" spans="1:5">
      <c r="A11" s="30">
        <v>1030129</v>
      </c>
      <c r="B11" s="25" t="s">
        <v>13</v>
      </c>
      <c r="C11" s="25"/>
      <c r="D11" s="24"/>
      <c r="E11" s="24"/>
    </row>
    <row r="12" ht="30" customHeight="1" spans="1:5">
      <c r="A12" s="30">
        <v>1030146</v>
      </c>
      <c r="B12" s="25" t="s">
        <v>14</v>
      </c>
      <c r="C12" s="24">
        <v>8146</v>
      </c>
      <c r="D12" s="24">
        <v>7500</v>
      </c>
      <c r="E12" s="12">
        <f t="shared" ref="E12:E14" si="0">(D12/C12-1)*100</f>
        <v>-7.93027252639332</v>
      </c>
    </row>
    <row r="13" ht="30" customHeight="1" spans="1:5">
      <c r="A13" s="30">
        <v>1030147</v>
      </c>
      <c r="B13" s="25" t="s">
        <v>15</v>
      </c>
      <c r="C13" s="24">
        <v>415</v>
      </c>
      <c r="D13" s="24">
        <v>500</v>
      </c>
      <c r="E13" s="12">
        <f t="shared" si="0"/>
        <v>20.4819277108434</v>
      </c>
    </row>
    <row r="14" ht="30" customHeight="1" spans="1:5">
      <c r="A14" s="30">
        <v>1030148</v>
      </c>
      <c r="B14" s="25" t="s">
        <v>16</v>
      </c>
      <c r="C14" s="24">
        <v>157297</v>
      </c>
      <c r="D14" s="24">
        <v>223000</v>
      </c>
      <c r="E14" s="12">
        <f t="shared" si="0"/>
        <v>41.7700274003954</v>
      </c>
    </row>
    <row r="15" ht="30" customHeight="1" spans="1:5">
      <c r="A15" s="30">
        <v>1030149</v>
      </c>
      <c r="B15" s="25" t="s">
        <v>17</v>
      </c>
      <c r="C15" s="24"/>
      <c r="D15" s="24"/>
      <c r="E15" s="12"/>
    </row>
    <row r="16" ht="30" customHeight="1" spans="1:5">
      <c r="A16" s="30">
        <v>1030150</v>
      </c>
      <c r="B16" s="25" t="s">
        <v>18</v>
      </c>
      <c r="C16" s="24"/>
      <c r="D16" s="24"/>
      <c r="E16" s="12"/>
    </row>
    <row r="17" ht="30" customHeight="1" spans="1:5">
      <c r="A17" s="30">
        <v>1030152</v>
      </c>
      <c r="B17" s="25" t="s">
        <v>19</v>
      </c>
      <c r="C17" s="24"/>
      <c r="D17" s="24"/>
      <c r="E17" s="12"/>
    </row>
    <row r="18" ht="30" customHeight="1" spans="1:5">
      <c r="A18" s="30"/>
      <c r="B18" s="25"/>
      <c r="C18" s="24"/>
      <c r="D18" s="24"/>
      <c r="E18" s="12"/>
    </row>
    <row r="19" ht="30" customHeight="1" spans="1:5">
      <c r="A19" s="30">
        <v>1030153</v>
      </c>
      <c r="B19" s="25" t="s">
        <v>20</v>
      </c>
      <c r="C19" s="24"/>
      <c r="D19" s="24"/>
      <c r="E19" s="12"/>
    </row>
    <row r="20" ht="30" customHeight="1" spans="1:5">
      <c r="A20" s="30">
        <v>1030154</v>
      </c>
      <c r="B20" s="25" t="s">
        <v>21</v>
      </c>
      <c r="C20" s="24"/>
      <c r="D20" s="24"/>
      <c r="E20" s="12"/>
    </row>
    <row r="21" ht="30" customHeight="1" spans="1:5">
      <c r="A21" s="30">
        <v>1030155</v>
      </c>
      <c r="B21" s="25" t="s">
        <v>22</v>
      </c>
      <c r="C21" s="24">
        <v>1716</v>
      </c>
      <c r="D21" s="24">
        <v>1500</v>
      </c>
      <c r="E21" s="12">
        <f>(D21/C21-1)*100</f>
        <v>-12.5874125874126</v>
      </c>
    </row>
    <row r="22" ht="30" customHeight="1" spans="1:5">
      <c r="A22" s="30">
        <v>1030156</v>
      </c>
      <c r="B22" s="25" t="s">
        <v>23</v>
      </c>
      <c r="C22" s="24"/>
      <c r="D22" s="24"/>
      <c r="E22" s="12"/>
    </row>
    <row r="23" ht="30" customHeight="1" spans="1:5">
      <c r="A23" s="30">
        <v>1030157</v>
      </c>
      <c r="B23" s="25" t="s">
        <v>24</v>
      </c>
      <c r="C23" s="24"/>
      <c r="D23" s="24"/>
      <c r="E23" s="12"/>
    </row>
    <row r="24" ht="30" customHeight="1" spans="1:5">
      <c r="A24" s="30">
        <v>1030158</v>
      </c>
      <c r="B24" s="25" t="s">
        <v>25</v>
      </c>
      <c r="C24" s="24"/>
      <c r="D24" s="24"/>
      <c r="E24" s="12"/>
    </row>
    <row r="25" ht="30" customHeight="1" spans="1:5">
      <c r="A25" s="30">
        <v>1030159</v>
      </c>
      <c r="B25" s="25" t="s">
        <v>26</v>
      </c>
      <c r="C25" s="24"/>
      <c r="D25" s="24"/>
      <c r="E25" s="12"/>
    </row>
    <row r="26" ht="30" customHeight="1" spans="1:5">
      <c r="A26" s="30">
        <v>1030168</v>
      </c>
      <c r="B26" s="25" t="s">
        <v>27</v>
      </c>
      <c r="C26" s="24"/>
      <c r="D26" s="24"/>
      <c r="E26" s="12"/>
    </row>
    <row r="27" ht="30" customHeight="1" spans="1:5">
      <c r="A27" s="30">
        <v>1030178</v>
      </c>
      <c r="B27" s="25" t="s">
        <v>28</v>
      </c>
      <c r="C27" s="24">
        <v>250</v>
      </c>
      <c r="D27" s="24">
        <v>250</v>
      </c>
      <c r="E27" s="12">
        <f>(D27/C27-1)*100</f>
        <v>0</v>
      </c>
    </row>
    <row r="28" ht="30" customHeight="1" spans="1:5">
      <c r="A28" s="30">
        <v>1030199</v>
      </c>
      <c r="B28" s="25" t="s">
        <v>29</v>
      </c>
      <c r="C28" s="24"/>
      <c r="D28" s="24"/>
      <c r="E28" s="12"/>
    </row>
    <row r="29" ht="30" customHeight="1" spans="1:5">
      <c r="A29" s="30"/>
      <c r="B29" s="28" t="s">
        <v>30</v>
      </c>
      <c r="C29" s="28">
        <f>SUM(C5:C28)</f>
        <v>167824</v>
      </c>
      <c r="D29" s="28">
        <f>SUM(D5:D28)</f>
        <v>232750</v>
      </c>
      <c r="E29" s="12">
        <f t="shared" ref="E29:E31" si="1">(D29/C29-1)*100</f>
        <v>38.6869577652779</v>
      </c>
    </row>
    <row r="30" ht="30" customHeight="1" spans="1:5">
      <c r="A30" s="30"/>
      <c r="B30" s="25" t="s">
        <v>31</v>
      </c>
      <c r="C30" s="24">
        <v>3264</v>
      </c>
      <c r="D30" s="24">
        <v>4219</v>
      </c>
      <c r="E30" s="12">
        <f t="shared" si="1"/>
        <v>29.2585784313725</v>
      </c>
    </row>
    <row r="31" ht="30" customHeight="1" spans="1:5">
      <c r="A31" s="30"/>
      <c r="B31" s="25" t="s">
        <v>32</v>
      </c>
      <c r="C31" s="24">
        <v>11332</v>
      </c>
      <c r="D31" s="24">
        <v>6461</v>
      </c>
      <c r="E31" s="12">
        <f t="shared" si="1"/>
        <v>-42.9844687610307</v>
      </c>
    </row>
    <row r="32" ht="30" customHeight="1" spans="1:5">
      <c r="A32" s="30"/>
      <c r="B32" s="25" t="s">
        <v>33</v>
      </c>
      <c r="C32" s="24"/>
      <c r="D32" s="24"/>
      <c r="E32" s="12"/>
    </row>
    <row r="33" ht="30" customHeight="1" spans="1:5">
      <c r="A33" s="30"/>
      <c r="B33" s="25" t="s">
        <v>34</v>
      </c>
      <c r="C33" s="24">
        <v>102497</v>
      </c>
      <c r="D33" s="24">
        <v>60153</v>
      </c>
      <c r="E33" s="12">
        <f>(D33/C33-1)*100</f>
        <v>-41.3124286564485</v>
      </c>
    </row>
    <row r="34" ht="30" customHeight="1" spans="1:5">
      <c r="A34" s="30"/>
      <c r="B34" s="28" t="s">
        <v>35</v>
      </c>
      <c r="C34" s="28">
        <f>C29+C30+C31+C33</f>
        <v>284917</v>
      </c>
      <c r="D34" s="28">
        <f>D29+D30+D31+D33</f>
        <v>303583</v>
      </c>
      <c r="E34" s="12">
        <f>(D34/C34-1)*100</f>
        <v>6.55138163043973</v>
      </c>
    </row>
    <row r="35" ht="22" customHeight="1" spans="1:5">
      <c r="A35" s="29" t="s">
        <v>36</v>
      </c>
      <c r="B35" s="29"/>
      <c r="C35" s="29"/>
      <c r="D35" s="29"/>
      <c r="E35" s="29"/>
    </row>
  </sheetData>
  <mergeCells count="2">
    <mergeCell ref="A2:E2"/>
    <mergeCell ref="A35:E35"/>
  </mergeCells>
  <pageMargins left="0.751388888888889" right="0.751388888888889" top="0.60625" bottom="0.60625" header="0.5" footer="0.393055555555556"/>
  <pageSetup paperSize="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F54"/>
  <sheetViews>
    <sheetView zoomScale="110" zoomScaleNormal="110" topLeftCell="A44" workbookViewId="0">
      <selection activeCell="B47" sqref="B47"/>
    </sheetView>
  </sheetViews>
  <sheetFormatPr defaultColWidth="9" defaultRowHeight="13.5" outlineLevelCol="5"/>
  <cols>
    <col min="1" max="1" width="8.175" style="1" customWidth="1"/>
    <col min="2" max="2" width="35.875" style="1" customWidth="1"/>
    <col min="3" max="4" width="14.375" style="1" customWidth="1"/>
    <col min="5" max="5" width="11.5" style="1" customWidth="1"/>
    <col min="6" max="16379" width="9" style="1"/>
  </cols>
  <sheetData>
    <row r="2" ht="20.25" spans="1:6">
      <c r="A2" s="2" t="s">
        <v>0</v>
      </c>
      <c r="B2" s="2"/>
      <c r="C2" s="2"/>
      <c r="D2" s="2"/>
      <c r="E2" s="2"/>
      <c r="F2" s="3"/>
    </row>
    <row r="3" ht="14.25" spans="1:6">
      <c r="A3" s="3"/>
      <c r="B3" s="4"/>
      <c r="C3" s="3"/>
      <c r="D3" s="3"/>
      <c r="E3" s="3" t="s">
        <v>1</v>
      </c>
      <c r="F3" s="3"/>
    </row>
    <row r="4" ht="42" customHeight="1" spans="1:6">
      <c r="A4" s="5" t="s">
        <v>2</v>
      </c>
      <c r="B4" s="6" t="s">
        <v>3</v>
      </c>
      <c r="C4" s="5" t="s">
        <v>4</v>
      </c>
      <c r="D4" s="5" t="s">
        <v>5</v>
      </c>
      <c r="E4" s="6" t="s">
        <v>6</v>
      </c>
      <c r="F4" s="3"/>
    </row>
    <row r="5" ht="30" customHeight="1" spans="1:6">
      <c r="A5" s="7">
        <v>207</v>
      </c>
      <c r="B5" s="8" t="s">
        <v>37</v>
      </c>
      <c r="C5" s="9"/>
      <c r="D5" s="9"/>
      <c r="E5" s="10"/>
      <c r="F5" s="3"/>
    </row>
    <row r="6" ht="30" customHeight="1" spans="1:6">
      <c r="A6" s="7">
        <v>20707</v>
      </c>
      <c r="B6" s="11" t="s">
        <v>38</v>
      </c>
      <c r="C6" s="9"/>
      <c r="D6" s="9"/>
      <c r="E6" s="10"/>
      <c r="F6" s="3"/>
    </row>
    <row r="7" ht="30" customHeight="1" spans="1:6">
      <c r="A7" s="7">
        <v>208</v>
      </c>
      <c r="B7" s="8" t="s">
        <v>39</v>
      </c>
      <c r="C7" s="9">
        <f>C8+C11</f>
        <v>1897</v>
      </c>
      <c r="D7" s="9">
        <f>D8+D11</f>
        <v>2942</v>
      </c>
      <c r="E7" s="12">
        <f t="shared" ref="E7:E10" si="0">(D7/C7-1)*100</f>
        <v>55.086979441223</v>
      </c>
      <c r="F7" s="3"/>
    </row>
    <row r="8" ht="30" customHeight="1" spans="1:6">
      <c r="A8" s="7">
        <v>20822</v>
      </c>
      <c r="B8" s="8" t="s">
        <v>40</v>
      </c>
      <c r="C8" s="9">
        <v>1897</v>
      </c>
      <c r="D8" s="9">
        <v>2942</v>
      </c>
      <c r="E8" s="12">
        <f t="shared" si="0"/>
        <v>55.086979441223</v>
      </c>
      <c r="F8" s="3"/>
    </row>
    <row r="9" ht="30" customHeight="1" spans="1:6">
      <c r="A9" s="7">
        <v>2082201</v>
      </c>
      <c r="B9" s="11" t="s">
        <v>41</v>
      </c>
      <c r="C9" s="9">
        <v>1293</v>
      </c>
      <c r="D9" s="9">
        <v>1294</v>
      </c>
      <c r="E9" s="12">
        <f t="shared" si="0"/>
        <v>0.0773395204949789</v>
      </c>
      <c r="F9" s="3"/>
    </row>
    <row r="10" ht="30" customHeight="1" spans="1:6">
      <c r="A10" s="7">
        <v>2082202</v>
      </c>
      <c r="B10" s="11" t="s">
        <v>42</v>
      </c>
      <c r="C10" s="9">
        <v>604</v>
      </c>
      <c r="D10" s="9">
        <f>1126+522</f>
        <v>1648</v>
      </c>
      <c r="E10" s="12">
        <f t="shared" si="0"/>
        <v>172.847682119205</v>
      </c>
      <c r="F10" s="3"/>
    </row>
    <row r="11" ht="30" customHeight="1" spans="1:6">
      <c r="A11" s="7">
        <v>20823</v>
      </c>
      <c r="B11" s="8" t="s">
        <v>43</v>
      </c>
      <c r="C11" s="9"/>
      <c r="D11" s="9"/>
      <c r="E11" s="12"/>
      <c r="F11" s="3"/>
    </row>
    <row r="12" ht="30" customHeight="1" spans="1:6">
      <c r="A12" s="7">
        <v>211</v>
      </c>
      <c r="B12" s="8" t="s">
        <v>44</v>
      </c>
      <c r="C12" s="9"/>
      <c r="D12" s="9"/>
      <c r="E12" s="12"/>
      <c r="F12" s="3"/>
    </row>
    <row r="13" ht="30" customHeight="1" spans="1:6">
      <c r="A13" s="7">
        <v>212</v>
      </c>
      <c r="B13" s="8" t="s">
        <v>45</v>
      </c>
      <c r="C13" s="9">
        <f>C14+C24+C26+C27+C29</f>
        <v>200107</v>
      </c>
      <c r="D13" s="9">
        <f>D14+D24+D26+D27+D29</f>
        <v>47740</v>
      </c>
      <c r="E13" s="12">
        <f t="shared" ref="E13:E15" si="1">(D13/C13-1)*100</f>
        <v>-76.1427636214625</v>
      </c>
      <c r="F13" s="3"/>
    </row>
    <row r="14" ht="30" customHeight="1" spans="1:6">
      <c r="A14" s="7">
        <v>21208</v>
      </c>
      <c r="B14" s="8" t="s">
        <v>46</v>
      </c>
      <c r="C14" s="9">
        <f>SUM(C15:C23)</f>
        <v>155506</v>
      </c>
      <c r="D14" s="9">
        <f>SUM(D15:D23)</f>
        <v>47740</v>
      </c>
      <c r="E14" s="12">
        <f t="shared" si="1"/>
        <v>-69.3002199272054</v>
      </c>
      <c r="F14" s="3"/>
    </row>
    <row r="15" ht="30" customHeight="1" spans="1:6">
      <c r="A15" s="7">
        <v>2120801</v>
      </c>
      <c r="B15" s="11" t="s">
        <v>47</v>
      </c>
      <c r="C15" s="9">
        <v>150031</v>
      </c>
      <c r="D15" s="9">
        <v>31500</v>
      </c>
      <c r="E15" s="12">
        <f t="shared" si="1"/>
        <v>-79.004339103252</v>
      </c>
      <c r="F15" s="3"/>
    </row>
    <row r="16" ht="30" customHeight="1" spans="1:6">
      <c r="A16" s="7">
        <v>2120802</v>
      </c>
      <c r="B16" s="11" t="s">
        <v>48</v>
      </c>
      <c r="C16" s="9"/>
      <c r="D16" s="9">
        <v>5000</v>
      </c>
      <c r="E16" s="12"/>
      <c r="F16" s="3"/>
    </row>
    <row r="17" ht="30" customHeight="1" spans="1:6">
      <c r="A17" s="7">
        <v>2120804</v>
      </c>
      <c r="B17" s="11" t="s">
        <v>49</v>
      </c>
      <c r="C17" s="9">
        <v>4695</v>
      </c>
      <c r="D17" s="9">
        <v>7500</v>
      </c>
      <c r="E17" s="12">
        <f>(D17/C17-1)*100</f>
        <v>59.7444089456869</v>
      </c>
      <c r="F17" s="3"/>
    </row>
    <row r="18" ht="30" customHeight="1" spans="1:6">
      <c r="A18" s="7">
        <v>2120805</v>
      </c>
      <c r="B18" s="11" t="s">
        <v>50</v>
      </c>
      <c r="C18" s="9"/>
      <c r="D18" s="9">
        <v>3000</v>
      </c>
      <c r="E18" s="12"/>
      <c r="F18" s="3"/>
    </row>
    <row r="19" ht="30" customHeight="1" spans="1:6">
      <c r="A19" s="7">
        <v>2120806</v>
      </c>
      <c r="B19" s="11" t="s">
        <v>51</v>
      </c>
      <c r="C19" s="9">
        <v>780</v>
      </c>
      <c r="D19" s="9">
        <v>740</v>
      </c>
      <c r="E19" s="12">
        <f>(D19/C19-1)*100</f>
        <v>-5.12820512820513</v>
      </c>
      <c r="F19" s="3"/>
    </row>
    <row r="20" ht="30" customHeight="1" spans="1:6">
      <c r="A20" s="7">
        <v>2120814</v>
      </c>
      <c r="B20" s="11" t="s">
        <v>52</v>
      </c>
      <c r="C20" s="9"/>
      <c r="D20" s="9"/>
      <c r="E20" s="12"/>
      <c r="F20" s="3"/>
    </row>
    <row r="21" ht="30" customHeight="1" spans="1:6">
      <c r="A21" s="7">
        <v>2120815</v>
      </c>
      <c r="B21" s="11" t="s">
        <v>53</v>
      </c>
      <c r="C21" s="9"/>
      <c r="D21" s="9"/>
      <c r="E21" s="12"/>
      <c r="F21" s="3"/>
    </row>
    <row r="22" ht="30" customHeight="1" spans="1:6">
      <c r="A22" s="7">
        <v>2120816</v>
      </c>
      <c r="B22" s="11" t="s">
        <v>54</v>
      </c>
      <c r="C22" s="9"/>
      <c r="D22" s="9"/>
      <c r="E22" s="12"/>
      <c r="F22" s="3"/>
    </row>
    <row r="23" ht="30" customHeight="1" spans="1:6">
      <c r="A23" s="7">
        <v>2120899</v>
      </c>
      <c r="B23" s="11" t="s">
        <v>55</v>
      </c>
      <c r="C23" s="9"/>
      <c r="D23" s="9"/>
      <c r="E23" s="12"/>
      <c r="F23" s="3"/>
    </row>
    <row r="24" ht="30" customHeight="1" spans="1:6">
      <c r="A24" s="7">
        <v>21210</v>
      </c>
      <c r="B24" s="8" t="s">
        <v>56</v>
      </c>
      <c r="C24" s="9"/>
      <c r="D24" s="9"/>
      <c r="E24" s="12"/>
      <c r="F24" s="3"/>
    </row>
    <row r="25" ht="30" customHeight="1" spans="1:6">
      <c r="A25" s="7">
        <v>2121002</v>
      </c>
      <c r="B25" s="11" t="s">
        <v>48</v>
      </c>
      <c r="C25" s="9"/>
      <c r="D25" s="9"/>
      <c r="E25" s="12"/>
      <c r="F25" s="3"/>
    </row>
    <row r="26" ht="30" customHeight="1" spans="1:6">
      <c r="A26" s="7">
        <v>21211</v>
      </c>
      <c r="B26" s="8" t="s">
        <v>57</v>
      </c>
      <c r="C26" s="9"/>
      <c r="D26" s="9"/>
      <c r="E26" s="12"/>
      <c r="F26" s="3"/>
    </row>
    <row r="27" ht="30" customHeight="1" spans="1:6">
      <c r="A27" s="13">
        <v>21213</v>
      </c>
      <c r="B27" s="14" t="s">
        <v>58</v>
      </c>
      <c r="C27" s="15">
        <v>101</v>
      </c>
      <c r="D27" s="15"/>
      <c r="E27" s="12">
        <f t="shared" ref="E27:E32" si="2">(D27/C27-1)*100</f>
        <v>-100</v>
      </c>
      <c r="F27" s="3"/>
    </row>
    <row r="28" ht="30" customHeight="1" spans="1:6">
      <c r="A28" s="13">
        <v>2121399</v>
      </c>
      <c r="B28" s="16" t="s">
        <v>59</v>
      </c>
      <c r="C28" s="15">
        <v>101</v>
      </c>
      <c r="D28" s="15"/>
      <c r="E28" s="12">
        <f t="shared" si="2"/>
        <v>-100</v>
      </c>
      <c r="F28" s="3"/>
    </row>
    <row r="29" ht="30" customHeight="1" spans="1:6">
      <c r="A29" s="7">
        <v>21219</v>
      </c>
      <c r="B29" s="17" t="s">
        <v>60</v>
      </c>
      <c r="C29" s="15">
        <v>44500</v>
      </c>
      <c r="D29" s="15"/>
      <c r="E29" s="12">
        <f t="shared" si="2"/>
        <v>-100</v>
      </c>
      <c r="F29" s="3"/>
    </row>
    <row r="30" ht="30" customHeight="1" spans="1:6">
      <c r="A30" s="7">
        <v>2121999</v>
      </c>
      <c r="B30" s="18" t="s">
        <v>61</v>
      </c>
      <c r="C30" s="15">
        <v>44500</v>
      </c>
      <c r="D30" s="15"/>
      <c r="E30" s="12">
        <f t="shared" si="2"/>
        <v>-100</v>
      </c>
      <c r="F30" s="3"/>
    </row>
    <row r="31" ht="30" customHeight="1" spans="1:6">
      <c r="A31" s="7">
        <v>229</v>
      </c>
      <c r="B31" s="8" t="s">
        <v>62</v>
      </c>
      <c r="C31" s="19">
        <f>C32+C35</f>
        <v>57649</v>
      </c>
      <c r="D31" s="19">
        <f>D32+D35</f>
        <v>57377</v>
      </c>
      <c r="E31" s="12">
        <f t="shared" si="2"/>
        <v>-0.471820846849036</v>
      </c>
      <c r="F31" s="3"/>
    </row>
    <row r="32" ht="30" customHeight="1" spans="1:6">
      <c r="A32" s="13">
        <v>22904</v>
      </c>
      <c r="B32" s="14" t="s">
        <v>63</v>
      </c>
      <c r="C32" s="15">
        <v>57122</v>
      </c>
      <c r="D32" s="19">
        <f>D34</f>
        <v>56442</v>
      </c>
      <c r="E32" s="12">
        <f t="shared" si="2"/>
        <v>-1.19043450859564</v>
      </c>
      <c r="F32" s="3"/>
    </row>
    <row r="33" ht="30" customHeight="1" spans="1:6">
      <c r="A33" s="13">
        <v>2290401</v>
      </c>
      <c r="B33" s="16" t="s">
        <v>64</v>
      </c>
      <c r="C33" s="15"/>
      <c r="D33" s="19"/>
      <c r="E33" s="12"/>
      <c r="F33" s="3"/>
    </row>
    <row r="34" ht="30" customHeight="1" spans="1:6">
      <c r="A34" s="13">
        <v>2290402</v>
      </c>
      <c r="B34" s="16" t="s">
        <v>65</v>
      </c>
      <c r="C34" s="15">
        <v>57122</v>
      </c>
      <c r="D34" s="19">
        <v>56442</v>
      </c>
      <c r="E34" s="12">
        <f t="shared" ref="E34:E46" si="3">(D34/C34-1)*100</f>
        <v>-1.19043450859564</v>
      </c>
      <c r="F34" s="3"/>
    </row>
    <row r="35" ht="30" customHeight="1" spans="1:6">
      <c r="A35" s="7">
        <v>22960</v>
      </c>
      <c r="B35" s="8" t="s">
        <v>66</v>
      </c>
      <c r="C35" s="15">
        <f>SUM(C36:C40)</f>
        <v>527</v>
      </c>
      <c r="D35" s="15">
        <f>SUM(D36:D40)</f>
        <v>935</v>
      </c>
      <c r="E35" s="12">
        <f t="shared" si="3"/>
        <v>77.4193548387097</v>
      </c>
      <c r="F35" s="3"/>
    </row>
    <row r="36" ht="30" customHeight="1" spans="1:6">
      <c r="A36" s="7">
        <v>2296002</v>
      </c>
      <c r="B36" s="11" t="s">
        <v>67</v>
      </c>
      <c r="C36" s="15">
        <v>145</v>
      </c>
      <c r="D36" s="19">
        <v>180</v>
      </c>
      <c r="E36" s="12">
        <f t="shared" si="3"/>
        <v>24.1379310344828</v>
      </c>
      <c r="F36" s="3"/>
    </row>
    <row r="37" ht="30" customHeight="1" spans="1:6">
      <c r="A37" s="7">
        <v>2296003</v>
      </c>
      <c r="B37" s="11" t="s">
        <v>68</v>
      </c>
      <c r="C37" s="15">
        <v>283</v>
      </c>
      <c r="D37" s="19">
        <v>133</v>
      </c>
      <c r="E37" s="12">
        <f t="shared" si="3"/>
        <v>-53.0035335689046</v>
      </c>
      <c r="F37" s="3"/>
    </row>
    <row r="38" ht="30" customHeight="1" spans="1:6">
      <c r="A38" s="7">
        <v>2296004</v>
      </c>
      <c r="B38" s="11" t="s">
        <v>69</v>
      </c>
      <c r="C38" s="15">
        <v>33</v>
      </c>
      <c r="D38" s="19">
        <v>32</v>
      </c>
      <c r="E38" s="12">
        <f t="shared" si="3"/>
        <v>-3.03030303030303</v>
      </c>
      <c r="F38" s="3"/>
    </row>
    <row r="39" ht="30" customHeight="1" spans="1:6">
      <c r="A39" s="7">
        <v>2296006</v>
      </c>
      <c r="B39" s="11" t="s">
        <v>70</v>
      </c>
      <c r="C39" s="15">
        <v>4</v>
      </c>
      <c r="D39" s="19">
        <f>222+191</f>
        <v>413</v>
      </c>
      <c r="E39" s="12">
        <f t="shared" si="3"/>
        <v>10225</v>
      </c>
      <c r="F39" s="3"/>
    </row>
    <row r="40" ht="30" customHeight="1" spans="1:6">
      <c r="A40" s="7">
        <v>2296013</v>
      </c>
      <c r="B40" s="11" t="s">
        <v>71</v>
      </c>
      <c r="C40" s="15">
        <v>62</v>
      </c>
      <c r="D40" s="19">
        <f>91+86</f>
        <v>177</v>
      </c>
      <c r="E40" s="12">
        <f t="shared" si="3"/>
        <v>185.483870967742</v>
      </c>
      <c r="F40" s="3"/>
    </row>
    <row r="41" ht="30" customHeight="1" spans="1:6">
      <c r="A41" s="20">
        <v>232</v>
      </c>
      <c r="B41" s="21" t="s">
        <v>72</v>
      </c>
      <c r="C41" s="15">
        <f t="shared" ref="C41:C45" si="4">C42</f>
        <v>10745</v>
      </c>
      <c r="D41" s="15">
        <f t="shared" ref="D41:D45" si="5">D42</f>
        <v>13584</v>
      </c>
      <c r="E41" s="12">
        <f t="shared" si="3"/>
        <v>26.4215914378781</v>
      </c>
      <c r="F41" s="3"/>
    </row>
    <row r="42" ht="30" customHeight="1" spans="1:6">
      <c r="A42" s="20">
        <v>23204</v>
      </c>
      <c r="B42" s="21" t="s">
        <v>73</v>
      </c>
      <c r="C42" s="15">
        <f t="shared" si="4"/>
        <v>10745</v>
      </c>
      <c r="D42" s="15">
        <f t="shared" si="5"/>
        <v>13584</v>
      </c>
      <c r="E42" s="12">
        <f t="shared" si="3"/>
        <v>26.4215914378781</v>
      </c>
      <c r="F42" s="3"/>
    </row>
    <row r="43" ht="30" customHeight="1" spans="1:6">
      <c r="A43" s="13">
        <v>2320498</v>
      </c>
      <c r="B43" s="16" t="s">
        <v>74</v>
      </c>
      <c r="C43" s="15">
        <v>10745</v>
      </c>
      <c r="D43" s="19">
        <v>13584</v>
      </c>
      <c r="E43" s="12">
        <f t="shared" si="3"/>
        <v>26.4215914378781</v>
      </c>
      <c r="F43" s="3"/>
    </row>
    <row r="44" ht="30" customHeight="1" spans="1:6">
      <c r="A44" s="13">
        <v>233</v>
      </c>
      <c r="B44" s="22" t="s">
        <v>75</v>
      </c>
      <c r="C44" s="15">
        <f t="shared" si="4"/>
        <v>94</v>
      </c>
      <c r="D44" s="15">
        <f t="shared" si="5"/>
        <v>90</v>
      </c>
      <c r="E44" s="12">
        <f t="shared" si="3"/>
        <v>-4.25531914893616</v>
      </c>
      <c r="F44" s="3"/>
    </row>
    <row r="45" ht="30" customHeight="1" spans="1:6">
      <c r="A45" s="13">
        <v>23304</v>
      </c>
      <c r="B45" s="22" t="s">
        <v>76</v>
      </c>
      <c r="C45" s="15">
        <f t="shared" si="4"/>
        <v>94</v>
      </c>
      <c r="D45" s="15">
        <f t="shared" si="5"/>
        <v>90</v>
      </c>
      <c r="E45" s="12">
        <f t="shared" si="3"/>
        <v>-4.25531914893616</v>
      </c>
      <c r="F45" s="3"/>
    </row>
    <row r="46" ht="30" customHeight="1" spans="1:6">
      <c r="A46" s="13">
        <v>2330411</v>
      </c>
      <c r="B46" s="23" t="s">
        <v>77</v>
      </c>
      <c r="C46" s="15">
        <v>94</v>
      </c>
      <c r="D46" s="24">
        <v>90</v>
      </c>
      <c r="E46" s="12">
        <f t="shared" si="3"/>
        <v>-4.25531914893616</v>
      </c>
      <c r="F46" s="3"/>
    </row>
    <row r="47" ht="30" customHeight="1" spans="1:6">
      <c r="A47" s="25"/>
      <c r="B47" s="26"/>
      <c r="C47" s="24"/>
      <c r="D47" s="24"/>
      <c r="E47" s="12"/>
      <c r="F47" s="3"/>
    </row>
    <row r="48" ht="30" customHeight="1" spans="1:6">
      <c r="A48" s="25"/>
      <c r="B48" s="27" t="s">
        <v>78</v>
      </c>
      <c r="C48" s="28">
        <f>C44+C41+C31+C13+C12+C7+C5</f>
        <v>270492</v>
      </c>
      <c r="D48" s="28">
        <f>D44+D41+D31+D13+D12+D7+D5</f>
        <v>121733</v>
      </c>
      <c r="E48" s="12">
        <f t="shared" ref="E48:E50" si="6">(D48/C48-1)*100</f>
        <v>-54.9957115182704</v>
      </c>
      <c r="F48" s="3"/>
    </row>
    <row r="49" ht="30" customHeight="1" spans="1:6">
      <c r="A49" s="25"/>
      <c r="B49" s="26" t="s">
        <v>79</v>
      </c>
      <c r="C49" s="24">
        <v>3149</v>
      </c>
      <c r="D49" s="24">
        <v>4300</v>
      </c>
      <c r="E49" s="12">
        <f t="shared" si="6"/>
        <v>36.5512861225786</v>
      </c>
      <c r="F49" s="3"/>
    </row>
    <row r="50" ht="30" customHeight="1" spans="1:6">
      <c r="A50" s="25"/>
      <c r="B50" s="26" t="s">
        <v>80</v>
      </c>
      <c r="C50" s="24">
        <v>4815</v>
      </c>
      <c r="D50" s="24">
        <v>25025.9</v>
      </c>
      <c r="E50" s="12">
        <f t="shared" si="6"/>
        <v>419.748701973001</v>
      </c>
      <c r="F50" s="3"/>
    </row>
    <row r="51" ht="30" customHeight="1" spans="1:6">
      <c r="A51" s="25"/>
      <c r="B51" s="26" t="s">
        <v>81</v>
      </c>
      <c r="C51" s="24"/>
      <c r="D51" s="24">
        <f>'[1]2022年一般公共预算收支平衡表'!C81</f>
        <v>149999.61172</v>
      </c>
      <c r="E51" s="12"/>
      <c r="F51" s="3"/>
    </row>
    <row r="52" ht="30" customHeight="1" spans="1:6">
      <c r="A52" s="25"/>
      <c r="B52" s="26" t="s">
        <v>82</v>
      </c>
      <c r="C52" s="24">
        <v>6461</v>
      </c>
      <c r="D52" s="24">
        <v>2524</v>
      </c>
      <c r="E52" s="12">
        <f>(D52/C52-1)*100</f>
        <v>-60.9348398080792</v>
      </c>
      <c r="F52" s="3"/>
    </row>
    <row r="53" ht="30" customHeight="1" spans="1:6">
      <c r="A53" s="25"/>
      <c r="B53" s="27" t="s">
        <v>83</v>
      </c>
      <c r="C53" s="28">
        <f>C48+C49+C50+C51+C52</f>
        <v>284917</v>
      </c>
      <c r="D53" s="28">
        <f>D48+D49+D50+D51+D52</f>
        <v>303582.51172</v>
      </c>
      <c r="E53" s="12">
        <f>(D53/C53-1)*100</f>
        <v>6.55121025421437</v>
      </c>
      <c r="F53" s="3"/>
    </row>
    <row r="54" ht="22" customHeight="1" spans="1:6">
      <c r="A54" s="29"/>
      <c r="B54" s="29"/>
      <c r="C54" s="29"/>
      <c r="D54" s="29"/>
      <c r="E54" s="29"/>
      <c r="F54" s="3"/>
    </row>
  </sheetData>
  <mergeCells count="2">
    <mergeCell ref="A2:E2"/>
    <mergeCell ref="A54:E54"/>
  </mergeCells>
  <pageMargins left="0.751388888888889" right="0.751388888888889" top="0.60625" bottom="0.60625" header="0.5" footer="0.393055555555556"/>
  <pageSetup paperSize="9"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政府性基金预算收入安排情况表</vt:lpstr>
      <vt:lpstr>政府性基金预算支出安排情况表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2022-03-09T12:31:34Z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0A32DC83896B4A5995BEEA8EF66A2E9E</vt:lpwstr>
  </property>
</Properties>
</file>